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1_{9FBCD1BD-4833-4292-9D1A-74E67A60A5C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Personal net worth" sheetId="2" r:id="rId1"/>
    <sheet name="Assets" sheetId="3" r:id="rId2"/>
    <sheet name="Debt" sheetId="4" r:id="rId3"/>
  </sheets>
  <definedNames>
    <definedName name="_xlnm.Print_Area" localSheetId="0">'Personal net worth'!$A:$K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N1" i="2"/>
  <c r="O1" i="2" s="1"/>
  <c r="N2" i="2"/>
  <c r="O2" i="2" s="1"/>
  <c r="N3" i="2"/>
  <c r="O3" i="2" s="1"/>
  <c r="N4" i="2"/>
  <c r="O4" i="2" s="1"/>
  <c r="N5" i="2"/>
  <c r="O5" i="2" s="1"/>
  <c r="E7" i="2"/>
  <c r="C4" i="2"/>
  <c r="U2" i="2"/>
  <c r="U1" i="2"/>
  <c r="Q4" i="2" l="1"/>
  <c r="H13" i="2" s="1"/>
  <c r="Q1" i="2"/>
  <c r="H19" i="2" s="1"/>
  <c r="R1" i="2"/>
  <c r="I19" i="2" s="1"/>
  <c r="R4" i="2"/>
  <c r="I13" i="2" s="1"/>
  <c r="Q3" i="2"/>
  <c r="H15" i="2" s="1"/>
  <c r="Q2" i="2"/>
  <c r="H17" i="2" s="1"/>
  <c r="Q5" i="2"/>
  <c r="H11" i="2" s="1"/>
  <c r="R3" i="2"/>
  <c r="I15" i="2" s="1"/>
  <c r="R5" i="2"/>
  <c r="I11" i="2" s="1"/>
  <c r="R2" i="2"/>
  <c r="I17" i="2" s="1"/>
</calcChain>
</file>

<file path=xl/sharedStrings.xml><?xml version="1.0" encoding="utf-8"?>
<sst xmlns="http://schemas.openxmlformats.org/spreadsheetml/2006/main" count="73" uniqueCount="47">
  <si>
    <t>Retirement Savings</t>
  </si>
  <si>
    <t>Investments</t>
  </si>
  <si>
    <t>Properties</t>
  </si>
  <si>
    <t>Category</t>
  </si>
  <si>
    <t>Item</t>
  </si>
  <si>
    <t>Value</t>
  </si>
  <si>
    <t>Home</t>
  </si>
  <si>
    <t>Other</t>
  </si>
  <si>
    <t>Retirement accounts</t>
  </si>
  <si>
    <t>Stocks</t>
  </si>
  <si>
    <t>Bonds</t>
  </si>
  <si>
    <t>Mutual funds</t>
  </si>
  <si>
    <t>CDs</t>
  </si>
  <si>
    <t>Bullion</t>
  </si>
  <si>
    <t>Trust funds</t>
  </si>
  <si>
    <t>Health savings account</t>
  </si>
  <si>
    <t>Face value of life insurance policy</t>
  </si>
  <si>
    <t>Checking accounts</t>
  </si>
  <si>
    <t>Savings accounts</t>
  </si>
  <si>
    <t>Cars</t>
  </si>
  <si>
    <t>Other vehicles</t>
  </si>
  <si>
    <t>Furnishings</t>
  </si>
  <si>
    <t>Collectibles</t>
  </si>
  <si>
    <t>Jewelry</t>
  </si>
  <si>
    <t>Other luxury goods</t>
  </si>
  <si>
    <t>Mortgages</t>
  </si>
  <si>
    <t>Home equity loans</t>
  </si>
  <si>
    <t>Car loans</t>
  </si>
  <si>
    <t>Personal loans</t>
  </si>
  <si>
    <t>Credit cards</t>
  </si>
  <si>
    <t>Student loans</t>
  </si>
  <si>
    <t>Loans against investments</t>
  </si>
  <si>
    <t>Life insurance loans</t>
  </si>
  <si>
    <t>Other installment loans</t>
  </si>
  <si>
    <t>Other debts</t>
  </si>
  <si>
    <t>Life Insurance</t>
  </si>
  <si>
    <t>Cash and Cash Equivalent</t>
  </si>
  <si>
    <t>SUMMARY OF ASSETS</t>
  </si>
  <si>
    <t xml:space="preserve"> </t>
  </si>
  <si>
    <t>Total Assets</t>
  </si>
  <si>
    <t>Total Debts</t>
  </si>
  <si>
    <t>ASSETS</t>
  </si>
  <si>
    <t>Total assets</t>
  </si>
  <si>
    <t>Total debt</t>
  </si>
  <si>
    <t>DEBT</t>
  </si>
  <si>
    <t>PERSONAL NET WORTH</t>
  </si>
  <si>
    <t>ASSETS VS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</si>
</sst>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&quot;$&quot;#,##0"/>
    <numFmt numFmtId="165" formatCode="&quot;$&quot;\ #,##0"/>
    <numFmt numFmtId="166" formatCode=";;;"/>
  </numFmts>
  <fonts count="37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sz val="20"/>
      <color theme="1" tint="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1" tint="0.14999847407452621"/>
      <name val="Tw Cen MT"/>
      <family val="2"/>
      <scheme val="major"/>
    </font>
    <font>
      <sz val="28"/>
      <color theme="1" tint="0.14999847407452621"/>
      <name val="Tw Cen MT"/>
      <family val="2"/>
      <scheme val="major"/>
    </font>
    <font>
      <sz val="8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24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20"/>
      <color theme="1" tint="0.14999847407452621"/>
      <name val="Tw Cen MT"/>
      <family val="2"/>
      <scheme val="major"/>
    </font>
    <font>
      <sz val="16"/>
      <color theme="8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4"/>
      <color theme="9" tint="-0.499984740745262"/>
      <name val="Calibri"/>
      <family val="2"/>
    </font>
    <font>
      <sz val="28"/>
      <color theme="8" tint="-0.499984740745262"/>
      <name val="Tw Cen MT"/>
      <family val="2"/>
      <scheme val="major"/>
    </font>
    <font>
      <sz val="48"/>
      <color theme="5" tint="-0.499984740745262"/>
      <name val="Calibri"/>
      <family val="2"/>
      <scheme val="minor"/>
    </font>
    <font>
      <sz val="46"/>
      <color theme="1" tint="0.14999847407452621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48"/>
      <color theme="8" tint="-0.499984740745262"/>
      <name val="Tw Cen MT"/>
      <family val="2"/>
      <scheme val="major"/>
    </font>
    <font>
      <sz val="14"/>
      <color theme="8" tint="-0.499984740745262"/>
      <name val="Calibri"/>
      <family val="2"/>
      <scheme val="minor"/>
    </font>
    <font>
      <sz val="48"/>
      <color theme="1"/>
      <name val="Tw Cen MT"/>
      <family val="2"/>
      <scheme val="major"/>
    </font>
    <font>
      <b/>
      <sz val="4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Tw Cen MT"/>
      <family val="2"/>
      <scheme val="major"/>
    </font>
    <font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/>
      </top>
      <bottom style="thin">
        <color theme="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-0.24994659260841701"/>
      </top>
      <bottom style="thin">
        <color theme="0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 style="thin">
        <color theme="0"/>
      </top>
      <bottom style="thin">
        <color theme="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4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left" vertical="center"/>
    </xf>
    <xf numFmtId="44" fontId="11" fillId="0" borderId="0" xfId="0" applyNumberFormat="1" applyFont="1" applyAlignment="1">
      <alignment horizontal="left" vertical="center"/>
    </xf>
    <xf numFmtId="4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0" fillId="0" borderId="0" xfId="0" applyNumberFormat="1" applyAlignment="1">
      <alignment horizontal="left" vertical="center" indent="1"/>
    </xf>
    <xf numFmtId="166" fontId="0" fillId="0" borderId="0" xfId="0" applyNumberForma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 indent="1"/>
    </xf>
    <xf numFmtId="0" fontId="26" fillId="2" borderId="0" xfId="0" applyFont="1" applyFill="1" applyAlignment="1">
      <alignment horizontal="left" vertical="center"/>
    </xf>
    <xf numFmtId="0" fontId="28" fillId="3" borderId="3" xfId="0" applyFont="1" applyFill="1" applyBorder="1" applyAlignment="1">
      <alignment horizontal="left" vertical="center" indent="1"/>
    </xf>
    <xf numFmtId="44" fontId="28" fillId="3" borderId="3" xfId="0" applyNumberFormat="1" applyFont="1" applyFill="1" applyBorder="1" applyAlignment="1">
      <alignment horizontal="right" vertical="center"/>
    </xf>
    <xf numFmtId="0" fontId="32" fillId="4" borderId="0" xfId="0" applyFont="1" applyFill="1" applyAlignment="1">
      <alignment horizontal="left" vertical="center" indent="1"/>
    </xf>
    <xf numFmtId="44" fontId="12" fillId="4" borderId="0" xfId="0" applyNumberFormat="1" applyFont="1" applyFill="1" applyAlignment="1">
      <alignment horizontal="left" vertical="center"/>
    </xf>
    <xf numFmtId="0" fontId="29" fillId="4" borderId="2" xfId="0" applyFont="1" applyFill="1" applyBorder="1" applyAlignment="1">
      <alignment horizontal="left" vertical="center" indent="1"/>
    </xf>
    <xf numFmtId="44" fontId="29" fillId="4" borderId="2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left" vertical="center" indent="1"/>
    </xf>
    <xf numFmtId="44" fontId="29" fillId="4" borderId="1" xfId="0" applyNumberFormat="1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left" vertical="center" indent="1"/>
    </xf>
    <xf numFmtId="44" fontId="28" fillId="5" borderId="5" xfId="0" applyNumberFormat="1" applyFont="1" applyFill="1" applyBorder="1" applyAlignment="1">
      <alignment horizontal="right" vertical="center"/>
    </xf>
    <xf numFmtId="0" fontId="31" fillId="6" borderId="2" xfId="0" applyFont="1" applyFill="1" applyBorder="1" applyAlignment="1">
      <alignment horizontal="left" vertical="center" indent="1"/>
    </xf>
    <xf numFmtId="44" fontId="31" fillId="6" borderId="2" xfId="0" applyNumberFormat="1" applyFont="1" applyFill="1" applyBorder="1" applyAlignment="1">
      <alignment horizontal="right" vertical="center" indent="1"/>
    </xf>
    <xf numFmtId="0" fontId="31" fillId="6" borderId="6" xfId="0" applyFont="1" applyFill="1" applyBorder="1" applyAlignment="1">
      <alignment horizontal="left" vertical="center" indent="1"/>
    </xf>
    <xf numFmtId="44" fontId="31" fillId="6" borderId="6" xfId="0" applyNumberFormat="1" applyFont="1" applyFill="1" applyBorder="1" applyAlignment="1">
      <alignment horizontal="right" vertical="center" indent="1"/>
    </xf>
    <xf numFmtId="0" fontId="30" fillId="6" borderId="0" xfId="0" applyFont="1" applyFill="1" applyAlignment="1">
      <alignment horizontal="left" vertical="center" indent="1"/>
    </xf>
    <xf numFmtId="0" fontId="25" fillId="6" borderId="0" xfId="0" applyFont="1" applyFill="1" applyAlignment="1">
      <alignment horizontal="left" vertical="center" indent="1"/>
    </xf>
    <xf numFmtId="0" fontId="19" fillId="6" borderId="0" xfId="0" applyFont="1" applyFill="1" applyAlignment="1">
      <alignment horizontal="left"/>
    </xf>
    <xf numFmtId="0" fontId="21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164" fontId="27" fillId="6" borderId="0" xfId="0" applyNumberFormat="1" applyFont="1" applyFill="1" applyAlignment="1">
      <alignment vertical="top"/>
    </xf>
    <xf numFmtId="0" fontId="2" fillId="6" borderId="0" xfId="0" applyFont="1" applyFill="1" applyAlignment="1">
      <alignment horizontal="left" vertical="center" indent="1"/>
    </xf>
    <xf numFmtId="0" fontId="29" fillId="6" borderId="0" xfId="0" applyFont="1" applyFill="1" applyAlignment="1">
      <alignment horizontal="left" vertical="center" indent="1"/>
    </xf>
    <xf numFmtId="0" fontId="29" fillId="6" borderId="0" xfId="0" applyFont="1" applyFill="1" applyAlignment="1">
      <alignment horizontal="right" vertical="center" indent="1"/>
    </xf>
    <xf numFmtId="0" fontId="3" fillId="6" borderId="0" xfId="0" applyFont="1" applyFill="1" applyAlignment="1">
      <alignment horizontal="right" vertical="center"/>
    </xf>
    <xf numFmtId="164" fontId="33" fillId="6" borderId="0" xfId="0" applyNumberFormat="1" applyFont="1" applyFill="1" applyAlignment="1">
      <alignment horizontal="left" vertical="top"/>
    </xf>
    <xf numFmtId="0" fontId="2" fillId="7" borderId="4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left" vertical="center"/>
    </xf>
    <xf numFmtId="164" fontId="2" fillId="7" borderId="4" xfId="0" applyNumberFormat="1" applyFont="1" applyFill="1" applyBorder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left" vertical="center" indent="1"/>
    </xf>
    <xf numFmtId="165" fontId="24" fillId="7" borderId="0" xfId="0" applyNumberFormat="1" applyFont="1" applyFill="1" applyAlignment="1">
      <alignment horizontal="right" vertical="center"/>
    </xf>
    <xf numFmtId="164" fontId="2" fillId="7" borderId="0" xfId="0" applyNumberFormat="1" applyFont="1" applyFill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0" fontId="31" fillId="7" borderId="0" xfId="0" applyFont="1" applyFill="1" applyAlignment="1">
      <alignment horizontal="left" vertical="center" indent="1"/>
    </xf>
    <xf numFmtId="165" fontId="31" fillId="7" borderId="0" xfId="0" applyNumberFormat="1" applyFont="1" applyFill="1" applyAlignment="1">
      <alignment horizontal="right" vertical="center"/>
    </xf>
    <xf numFmtId="0" fontId="2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center" vertical="center"/>
    </xf>
    <xf numFmtId="0" fontId="34" fillId="6" borderId="0" xfId="0" applyFont="1" applyFill="1" applyAlignment="1">
      <alignment horizontal="left" vertical="center" indent="1"/>
    </xf>
    <xf numFmtId="165" fontId="34" fillId="6" borderId="0" xfId="0" applyNumberFormat="1" applyFont="1" applyFill="1" applyAlignment="1">
      <alignment horizontal="right" vertical="center"/>
    </xf>
    <xf numFmtId="0" fontId="35" fillId="6" borderId="0" xfId="0" applyFont="1" applyFill="1"/>
    <xf numFmtId="0" fontId="36" fillId="6" borderId="0" xfId="0" applyFont="1" applyFill="1"/>
    <xf numFmtId="0" fontId="35" fillId="6" borderId="0" xfId="0" applyFont="1" applyFill="1" applyAlignment="1">
      <alignment horizontal="left"/>
    </xf>
    <xf numFmtId="0" fontId="35" fillId="7" borderId="4" xfId="0" applyFont="1" applyFill="1" applyBorder="1" applyAlignment="1">
      <alignment horizontal="left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8" tint="-0.499984740745262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 tint="0.249977111117893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5" tint="-0.499984740745262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 tint="0.249977111117893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border>
        <bottom style="thin">
          <color theme="0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Calculator" pivot="0" count="7" xr9:uid="{FB5C0701-2886-4C3E-9936-E8EEE093663B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736331374071201E-2"/>
          <c:y val="5.8075340014316391E-3"/>
          <c:w val="0.97822141510480221"/>
          <c:h val="0.99419249455520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48-4201-BAAD-1F086C26B85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48-4201-BAAD-1F086C26B85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648-4201-BAAD-1F086C26B85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48-4201-BAAD-1F086C26B85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48-4201-BAAD-1F086C26B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'Personal net worth'!$Q$1:$Q$5</c:f>
            </c:multiLvlStrRef>
          </c:cat>
          <c:val>
            <c:numRef>
              <c:f>'Personal net worth'!$R$1:$R$5</c:f>
              <c:numCache>
                <c:formatCode>;;;</c:formatCode>
                <c:ptCount val="5"/>
                <c:pt idx="0">
                  <c:v>42500</c:v>
                </c:pt>
                <c:pt idx="1">
                  <c:v>98000</c:v>
                </c:pt>
                <c:pt idx="2">
                  <c:v>103000</c:v>
                </c:pt>
                <c:pt idx="3">
                  <c:v>475000</c:v>
                </c:pt>
                <c:pt idx="4">
                  <c:v>1205000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8-4201-BAAD-1F086C26B8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54827560"/>
        <c:axId val="454824280"/>
      </c:barChart>
      <c:catAx>
        <c:axId val="454827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4824280"/>
        <c:crosses val="autoZero"/>
        <c:auto val="1"/>
        <c:lblAlgn val="ctr"/>
        <c:lblOffset val="100"/>
        <c:noMultiLvlLbl val="0"/>
      </c:catAx>
      <c:valAx>
        <c:axId val="454824280"/>
        <c:scaling>
          <c:orientation val="minMax"/>
        </c:scaling>
        <c:delete val="1"/>
        <c:axPos val="b"/>
        <c:numFmt formatCode=";;;" sourceLinked="1"/>
        <c:majorTickMark val="none"/>
        <c:minorTickMark val="none"/>
        <c:tickLblPos val="nextTo"/>
        <c:crossAx val="45482756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5214526755584144E-3"/>
          <c:w val="1"/>
          <c:h val="0.994478547324441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C-4B3B-8B04-0B4CF1CB2231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28-4604-8B1E-A73A7B9620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'Personal net worth'!$T$1:$T$2</c:f>
            </c:multiLvlStrRef>
          </c:cat>
          <c:val>
            <c:numRef>
              <c:f>'Personal net worth'!$U$1:$U$2</c:f>
              <c:numCache>
                <c:formatCode>;;;</c:formatCode>
                <c:ptCount val="2"/>
                <c:pt idx="0">
                  <c:v>1923500</c:v>
                </c:pt>
                <c:pt idx="1">
                  <c:v>652500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C-4B3B-8B04-0B4CF1CB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5321912"/>
        <c:axId val="335319944"/>
      </c:barChart>
      <c:catAx>
        <c:axId val="335321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35319944"/>
        <c:crosses val="autoZero"/>
        <c:auto val="1"/>
        <c:lblAlgn val="ctr"/>
        <c:lblOffset val="100"/>
        <c:noMultiLvlLbl val="0"/>
      </c:catAx>
      <c:valAx>
        <c:axId val="335319944"/>
        <c:scaling>
          <c:orientation val="minMax"/>
        </c:scaling>
        <c:delete val="1"/>
        <c:axPos val="t"/>
        <c:numFmt formatCode=";;;" sourceLinked="1"/>
        <c:majorTickMark val="none"/>
        <c:minorTickMark val="none"/>
        <c:tickLblPos val="nextTo"/>
        <c:crossAx val="335321912"/>
        <c:crosses val="autoZero"/>
        <c:crossBetween val="between"/>
      </c:valAx>
      <c:spPr>
        <a:solidFill>
          <a:schemeClr val="accent6">
            <a:lumMod val="40000"/>
            <a:lumOff val="6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accent2">
          <a:lumMod val="20000"/>
          <a:lumOff val="80000"/>
          <a:alpha val="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9</xdr:row>
      <xdr:rowOff>88900</xdr:rowOff>
    </xdr:from>
    <xdr:to>
      <xdr:col>6</xdr:col>
      <xdr:colOff>0</xdr:colOff>
      <xdr:row>19</xdr:row>
      <xdr:rowOff>50800</xdr:rowOff>
    </xdr:to>
    <xdr:graphicFrame macro="">
      <xdr:nvGraphicFramePr>
        <xdr:cNvPr id="6" name="Chart 5" descr="Summary of assets char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32490</xdr:colOff>
      <xdr:row>2</xdr:row>
      <xdr:rowOff>596900</xdr:rowOff>
    </xdr:from>
    <xdr:to>
      <xdr:col>9</xdr:col>
      <xdr:colOff>673100</xdr:colOff>
      <xdr:row>7</xdr:row>
      <xdr:rowOff>139700</xdr:rowOff>
    </xdr:to>
    <xdr:graphicFrame macro="">
      <xdr:nvGraphicFramePr>
        <xdr:cNvPr id="7" name="Chart 6" descr="Personal net worth cha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Assets" displayName="TBL_Assets" ref="B3:D24" totalsRowShown="0" headerRowDxfId="4" dataDxfId="0" headerRowBorderDxfId="10">
  <autoFilter ref="B3:D24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Category" dataDxfId="3"/>
    <tableColumn id="2" xr3:uid="{00000000-0010-0000-0000-000002000000}" name="Item" dataDxfId="2"/>
    <tableColumn id="3" xr3:uid="{00000000-0010-0000-0000-000003000000}" name="Value" dataDxfId="1"/>
  </tableColumns>
  <tableStyleInfo name="Calculator" showFirstColumn="0" showLastColumn="0" showRowStripes="1" showColumnStripes="0"/>
  <extLst>
    <ext xmlns:x14="http://schemas.microsoft.com/office/spreadsheetml/2009/9/main" uri="{504A1905-F514-4f6f-8877-14C23A59335A}">
      <x14:table altTextSummary="Enter you Assets data in this table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Debts" displayName="TBL_Debts" ref="B3:C13" totalsRowShown="0" headerRowDxfId="8" dataDxfId="5" headerRowBorderDxfId="9">
  <autoFilter ref="B3:C13" xr:uid="{00000000-0009-0000-0100-000002000000}">
    <filterColumn colId="0" hiddenButton="1"/>
    <filterColumn colId="1" hiddenButton="1"/>
  </autoFilter>
  <tableColumns count="2">
    <tableColumn id="1" xr3:uid="{00000000-0010-0000-0100-000001000000}" name="Category" dataDxfId="7"/>
    <tableColumn id="2" xr3:uid="{00000000-0010-0000-0100-000002000000}" name="Value" dataDxfId="6"/>
  </tableColumns>
  <tableStyleInfo name="Calculator" showFirstColumn="0" showLastColumn="0" showRowStripes="1" showColumnStripes="0"/>
  <extLst>
    <ext xmlns:x14="http://schemas.microsoft.com/office/spreadsheetml/2009/9/main" uri="{504A1905-F514-4f6f-8877-14C23A59335A}">
      <x14:table altTextSummary="Enter you Debts data in this table. "/>
    </ext>
  </extLst>
</table>
</file>

<file path=xl/theme/theme1.xml><?xml version="1.0" encoding="utf-8"?>
<a:theme xmlns:a="http://schemas.openxmlformats.org/drawingml/2006/main" name="Office Theme">
  <a:themeElements>
    <a:clrScheme name="Net worth 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FE8F6B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0">
      <a:majorFont>
        <a:latin typeface="Tw Cen M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U38"/>
  <sheetViews>
    <sheetView showGridLines="0" tabSelected="1" zoomScaleNormal="100" workbookViewId="0">
      <selection activeCell="L10" sqref="L10"/>
    </sheetView>
  </sheetViews>
  <sheetFormatPr defaultColWidth="9.109375" defaultRowHeight="14.4" x14ac:dyDescent="0.3"/>
  <cols>
    <col min="1" max="1" width="3.109375" style="1" customWidth="1"/>
    <col min="2" max="2" width="2.88671875" style="1" customWidth="1"/>
    <col min="3" max="3" width="3.88671875" style="1" customWidth="1"/>
    <col min="4" max="4" width="17" style="1" customWidth="1"/>
    <col min="5" max="5" width="28.44140625" style="1" customWidth="1"/>
    <col min="6" max="6" width="22.88671875" style="1" customWidth="1"/>
    <col min="7" max="7" width="3.88671875" style="27" customWidth="1"/>
    <col min="8" max="8" width="28.88671875" style="1" customWidth="1"/>
    <col min="9" max="9" width="14.88671875" style="1" customWidth="1"/>
    <col min="10" max="10" width="10.88671875" style="1" customWidth="1"/>
    <col min="11" max="11" width="3.88671875" style="27" customWidth="1"/>
    <col min="12" max="12" width="9.109375" style="19"/>
    <col min="13" max="13" width="22.33203125" style="9" customWidth="1"/>
    <col min="14" max="14" width="12.33203125" style="9" customWidth="1"/>
    <col min="15" max="15" width="9.33203125" style="9" customWidth="1"/>
    <col min="16" max="16" width="9.109375" style="7"/>
    <col min="17" max="17" width="22.33203125" style="7" customWidth="1"/>
    <col min="18" max="18" width="12.33203125" style="7" customWidth="1"/>
    <col min="19" max="19" width="9.109375" style="7"/>
    <col min="20" max="20" width="22.33203125" style="7" customWidth="1"/>
    <col min="21" max="21" width="12.33203125" style="7" customWidth="1"/>
    <col min="22" max="16384" width="9.109375" style="1"/>
  </cols>
  <sheetData>
    <row r="1" spans="1:21" ht="18" customHeight="1" x14ac:dyDescent="0.3">
      <c r="B1" s="35"/>
      <c r="C1" s="36"/>
      <c r="D1" s="36"/>
      <c r="E1" s="36"/>
      <c r="F1" s="36"/>
      <c r="G1" s="36"/>
      <c r="H1" s="36"/>
      <c r="I1" s="36"/>
      <c r="J1" s="36"/>
      <c r="M1" s="25" t="s">
        <v>36</v>
      </c>
      <c r="N1" s="25">
        <f>SUMIF(TBL_Assets[Category],'Personal net worth'!M1,TBL_Assets[Value])+ROW(M1)/10000</f>
        <v>42500.000099999997</v>
      </c>
      <c r="O1" s="25">
        <f>_xlfn.RANK.EQ(N1,$N$1:$N$5,0)</f>
        <v>5</v>
      </c>
      <c r="Q1" s="25" t="str">
        <f>INDEX($M$1:$N$5,MATCH(5,$O$1:$O$5,0),1)</f>
        <v>Cash and Cash Equivalent</v>
      </c>
      <c r="R1" s="25">
        <f>ROUND(INDEX($M$1:$N$5,MATCH(5,$O$1:$O$5,0),2),2)</f>
        <v>42500</v>
      </c>
      <c r="T1" s="24" t="s">
        <v>39</v>
      </c>
      <c r="U1" s="25">
        <f>SUM(TBL_Assets[Value])</f>
        <v>1923500</v>
      </c>
    </row>
    <row r="2" spans="1:21" s="6" customFormat="1" ht="7.95" customHeight="1" x14ac:dyDescent="0.6">
      <c r="A2" s="26"/>
      <c r="B2" s="53"/>
      <c r="C2" s="54"/>
      <c r="D2" s="55"/>
      <c r="E2" s="55"/>
      <c r="F2" s="56"/>
      <c r="G2" s="54"/>
      <c r="H2" s="56"/>
      <c r="I2" s="56"/>
      <c r="J2" s="56"/>
      <c r="K2" s="28"/>
      <c r="L2" s="20"/>
      <c r="M2" s="25" t="s">
        <v>2</v>
      </c>
      <c r="N2" s="25">
        <f>SUMIF(TBL_Assets[Category],'Personal net worth'!M2,TBL_Assets[Value])+ROW(M2)/10000</f>
        <v>1205000.0001999999</v>
      </c>
      <c r="O2" s="25">
        <f>_xlfn.RANK.EQ(N2,$N$1:$N$5,0)</f>
        <v>1</v>
      </c>
      <c r="P2" s="7"/>
      <c r="Q2" s="25" t="str">
        <f>INDEX($M$1:$N$5,MATCH(4,$O$1:$O$5,0),1)</f>
        <v>Retirement Savings</v>
      </c>
      <c r="R2" s="25">
        <f>ROUND(INDEX($M$1:$N$5,MATCH(4,$O$1:$O$5,0),2),2)</f>
        <v>98000</v>
      </c>
      <c r="S2" s="7"/>
      <c r="T2" s="24" t="s">
        <v>40</v>
      </c>
      <c r="U2" s="25">
        <f>SUM(TBL_Debts[Value])</f>
        <v>652500</v>
      </c>
    </row>
    <row r="3" spans="1:21" s="6" customFormat="1" ht="48" customHeight="1" x14ac:dyDescent="0.6">
      <c r="B3" s="56"/>
      <c r="C3" s="81" t="s">
        <v>45</v>
      </c>
      <c r="D3" s="81"/>
      <c r="E3" s="81"/>
      <c r="F3" s="56"/>
      <c r="G3" s="79" t="s">
        <v>46</v>
      </c>
      <c r="H3" s="80"/>
      <c r="I3" s="57"/>
      <c r="J3" s="57"/>
      <c r="K3" s="26"/>
      <c r="L3" s="20"/>
      <c r="M3" s="25" t="s">
        <v>1</v>
      </c>
      <c r="N3" s="25">
        <f>SUMIF(TBL_Assets[Category],'Personal net worth'!M3,TBL_Assets[Value])+ROW(M3)/10000</f>
        <v>475000.00030000001</v>
      </c>
      <c r="O3" s="25">
        <f>_xlfn.RANK.EQ(N3,$N$1:$N$5,0)</f>
        <v>2</v>
      </c>
      <c r="P3" s="7"/>
      <c r="Q3" s="25" t="str">
        <f>INDEX($M$1:$N$5,MATCH(3,$O$1:$O$5,0),1)</f>
        <v>Life Insurance</v>
      </c>
      <c r="R3" s="25">
        <f>ROUND(INDEX($M$1:$N$5,MATCH(3,$O$1:$O$5,0),2),2)</f>
        <v>103000</v>
      </c>
      <c r="S3" s="7"/>
      <c r="T3" s="8"/>
      <c r="U3" s="8"/>
    </row>
    <row r="4" spans="1:21" ht="75" customHeight="1" x14ac:dyDescent="0.3">
      <c r="B4" s="58"/>
      <c r="C4" s="64">
        <f>E5-E7</f>
        <v>1271000</v>
      </c>
      <c r="D4" s="64"/>
      <c r="E4" s="64"/>
      <c r="F4" s="59"/>
      <c r="G4" s="58"/>
      <c r="H4" s="58"/>
      <c r="I4" s="58"/>
      <c r="J4" s="58"/>
      <c r="M4" s="25" t="s">
        <v>0</v>
      </c>
      <c r="N4" s="25">
        <f>SUMIF(TBL_Assets[Category],'Personal net worth'!M4,TBL_Assets[Value])+ROW(M4)/10000</f>
        <v>98000.000400000004</v>
      </c>
      <c r="O4" s="25">
        <f>_xlfn.RANK.EQ(N4,$N$1:$N$5,0)</f>
        <v>4</v>
      </c>
      <c r="Q4" s="25" t="str">
        <f>INDEX($M$1:$N$5,MATCH(2,$O$1:$O$5,0),1)</f>
        <v>Investments</v>
      </c>
      <c r="R4" s="25">
        <f>ROUND(INDEX($M$1:$N$5,MATCH(2,$O$1:$O$5,0),2),2)</f>
        <v>475000</v>
      </c>
    </row>
    <row r="5" spans="1:21" s="5" customFormat="1" ht="22.95" customHeight="1" x14ac:dyDescent="0.3">
      <c r="B5" s="55"/>
      <c r="C5" s="60"/>
      <c r="D5" s="77" t="s">
        <v>42</v>
      </c>
      <c r="E5" s="78">
        <f>SUM(TBL_Assets[Value])</f>
        <v>1923500</v>
      </c>
      <c r="F5" s="59"/>
      <c r="G5" s="55"/>
      <c r="H5" s="55"/>
      <c r="I5" s="55"/>
      <c r="J5" s="55"/>
      <c r="L5" s="21"/>
      <c r="M5" s="25" t="s">
        <v>35</v>
      </c>
      <c r="N5" s="25">
        <f>SUMIF(TBL_Assets[Category],'Personal net worth'!M5,TBL_Assets[Value])+ROW(M5)/10000</f>
        <v>103000.00049999999</v>
      </c>
      <c r="O5" s="25">
        <f>_xlfn.RANK.EQ(N5,$N$1:$N$5,0)</f>
        <v>3</v>
      </c>
      <c r="P5" s="7"/>
      <c r="Q5" s="25" t="str">
        <f>INDEX($M$1:$N$5,MATCH(1,$O$1:$O$5,0),1)</f>
        <v>Properties</v>
      </c>
      <c r="R5" s="25">
        <f>ROUND(INDEX($M$1:$N$5,MATCH(1,$O$1:$O$5,0),2),2)</f>
        <v>1205000</v>
      </c>
      <c r="S5" s="7"/>
      <c r="T5" s="7"/>
      <c r="U5" s="7"/>
    </row>
    <row r="6" spans="1:21" s="5" customFormat="1" ht="12" customHeight="1" x14ac:dyDescent="0.3">
      <c r="B6" s="55"/>
      <c r="C6" s="60"/>
      <c r="D6" s="61"/>
      <c r="E6" s="62"/>
      <c r="F6" s="55"/>
      <c r="G6" s="60"/>
      <c r="H6" s="55"/>
      <c r="I6" s="55"/>
      <c r="J6" s="55"/>
      <c r="K6" s="29"/>
      <c r="L6" s="21"/>
      <c r="M6" s="7"/>
      <c r="N6" s="7"/>
      <c r="O6" s="7"/>
      <c r="P6" s="7"/>
      <c r="Q6" s="7"/>
      <c r="R6" s="7"/>
      <c r="S6" s="7"/>
      <c r="T6" s="7"/>
      <c r="U6" s="7"/>
    </row>
    <row r="7" spans="1:21" ht="22.95" customHeight="1" x14ac:dyDescent="0.3">
      <c r="B7" s="58"/>
      <c r="C7" s="63"/>
      <c r="D7" s="77" t="s">
        <v>43</v>
      </c>
      <c r="E7" s="78">
        <f>SUM(TBL_Debts[Value])</f>
        <v>652500</v>
      </c>
      <c r="F7" s="55"/>
      <c r="G7" s="58"/>
      <c r="H7" s="58"/>
      <c r="I7" s="58"/>
      <c r="J7" s="58"/>
      <c r="K7" s="30"/>
    </row>
    <row r="8" spans="1:21" ht="31.95" customHeight="1" thickBot="1" x14ac:dyDescent="0.35">
      <c r="B8" s="58"/>
      <c r="C8" s="58"/>
      <c r="D8" s="58"/>
      <c r="E8" s="58"/>
      <c r="F8" s="58"/>
      <c r="G8" s="58"/>
      <c r="H8" s="58"/>
      <c r="I8" s="58"/>
      <c r="J8" s="58"/>
    </row>
    <row r="9" spans="1:21" s="4" customFormat="1" ht="57" customHeight="1" thickTop="1" x14ac:dyDescent="0.55000000000000004">
      <c r="B9" s="65"/>
      <c r="C9" s="82" t="s">
        <v>37</v>
      </c>
      <c r="D9" s="82"/>
      <c r="E9" s="82"/>
      <c r="F9" s="65"/>
      <c r="G9" s="66"/>
      <c r="H9" s="65"/>
      <c r="I9" s="65"/>
      <c r="J9" s="67"/>
      <c r="K9" s="31"/>
      <c r="L9" s="22"/>
      <c r="Q9" s="10"/>
      <c r="R9" s="10"/>
      <c r="S9" s="10"/>
      <c r="T9" s="10"/>
      <c r="U9" s="10"/>
    </row>
    <row r="10" spans="1:21" s="4" customFormat="1" ht="12" customHeight="1" x14ac:dyDescent="0.3">
      <c r="B10" s="68"/>
      <c r="C10" s="68"/>
      <c r="D10" s="68"/>
      <c r="E10" s="68"/>
      <c r="F10" s="68"/>
      <c r="G10" s="68"/>
      <c r="H10" s="69"/>
      <c r="I10" s="70"/>
      <c r="J10" s="71"/>
      <c r="K10" s="33"/>
      <c r="L10" s="22"/>
      <c r="Q10" s="10"/>
      <c r="R10" s="10"/>
      <c r="S10" s="10"/>
      <c r="T10" s="10"/>
      <c r="U10" s="10"/>
    </row>
    <row r="11" spans="1:21" s="4" customFormat="1" ht="22.95" customHeight="1" x14ac:dyDescent="0.3">
      <c r="B11" s="68"/>
      <c r="C11" s="72"/>
      <c r="D11" s="68"/>
      <c r="E11" s="68"/>
      <c r="F11" s="68"/>
      <c r="G11" s="72"/>
      <c r="H11" s="73" t="str">
        <f>Q5</f>
        <v>Properties</v>
      </c>
      <c r="I11" s="74">
        <f>R5</f>
        <v>1205000</v>
      </c>
      <c r="J11" s="71"/>
      <c r="K11" s="32"/>
      <c r="L11" s="22"/>
      <c r="M11" s="10"/>
      <c r="N11" s="10"/>
      <c r="O11" s="9"/>
      <c r="P11" s="10"/>
      <c r="Q11" s="10"/>
      <c r="R11" s="10"/>
      <c r="S11" s="10"/>
      <c r="T11" s="10"/>
      <c r="U11" s="10"/>
    </row>
    <row r="12" spans="1:21" s="4" customFormat="1" ht="12" customHeight="1" x14ac:dyDescent="0.3">
      <c r="B12" s="68"/>
      <c r="C12" s="68"/>
      <c r="D12" s="68"/>
      <c r="E12" s="68"/>
      <c r="F12" s="68"/>
      <c r="G12" s="68"/>
      <c r="H12" s="73"/>
      <c r="I12" s="74"/>
      <c r="J12" s="71"/>
      <c r="K12" s="33"/>
      <c r="L12" s="22"/>
      <c r="M12" s="10"/>
      <c r="N12" s="10"/>
      <c r="O12" s="9"/>
      <c r="P12" s="10"/>
      <c r="Q12" s="10"/>
      <c r="R12" s="10"/>
      <c r="S12" s="10"/>
      <c r="T12" s="10"/>
      <c r="U12" s="10"/>
    </row>
    <row r="13" spans="1:21" s="4" customFormat="1" ht="22.95" customHeight="1" x14ac:dyDescent="0.3">
      <c r="B13" s="68"/>
      <c r="C13" s="68"/>
      <c r="D13" s="68"/>
      <c r="E13" s="68"/>
      <c r="F13" s="68"/>
      <c r="G13" s="68"/>
      <c r="H13" s="73" t="str">
        <f>Q4</f>
        <v>Investments</v>
      </c>
      <c r="I13" s="74">
        <f>R4</f>
        <v>475000</v>
      </c>
      <c r="J13" s="71"/>
      <c r="K13" s="33"/>
      <c r="L13" s="22"/>
      <c r="M13" s="10"/>
      <c r="N13" s="10"/>
      <c r="O13" s="9"/>
      <c r="P13" s="10"/>
      <c r="Q13" s="10"/>
      <c r="R13" s="10"/>
      <c r="S13" s="10"/>
      <c r="T13" s="10"/>
      <c r="U13" s="10"/>
    </row>
    <row r="14" spans="1:21" s="4" customFormat="1" ht="12" customHeight="1" x14ac:dyDescent="0.3">
      <c r="B14" s="68"/>
      <c r="C14" s="75"/>
      <c r="D14" s="75"/>
      <c r="E14" s="75"/>
      <c r="F14" s="68"/>
      <c r="G14" s="75"/>
      <c r="H14" s="73"/>
      <c r="I14" s="74"/>
      <c r="J14" s="71"/>
      <c r="K14" s="29"/>
      <c r="L14" s="22"/>
      <c r="M14" s="9"/>
      <c r="N14" s="9"/>
      <c r="O14" s="9"/>
      <c r="P14" s="10"/>
      <c r="Q14" s="10"/>
      <c r="R14" s="10"/>
      <c r="S14" s="10"/>
      <c r="T14" s="10"/>
      <c r="U14" s="10"/>
    </row>
    <row r="15" spans="1:21" s="4" customFormat="1" ht="22.95" customHeight="1" x14ac:dyDescent="0.3">
      <c r="B15" s="68"/>
      <c r="C15" s="75"/>
      <c r="D15" s="75"/>
      <c r="E15" s="75"/>
      <c r="F15" s="68"/>
      <c r="G15" s="75"/>
      <c r="H15" s="73" t="str">
        <f>Q3</f>
        <v>Life Insurance</v>
      </c>
      <c r="I15" s="74">
        <f>R3</f>
        <v>103000</v>
      </c>
      <c r="J15" s="71"/>
      <c r="K15" s="29"/>
      <c r="L15" s="22"/>
      <c r="M15" s="9"/>
      <c r="N15" s="9"/>
      <c r="O15" s="9"/>
      <c r="P15" s="10"/>
      <c r="Q15" s="10"/>
      <c r="R15" s="10"/>
      <c r="S15" s="10"/>
      <c r="T15" s="10"/>
      <c r="U15" s="10"/>
    </row>
    <row r="16" spans="1:21" s="4" customFormat="1" ht="12" customHeight="1" x14ac:dyDescent="0.3">
      <c r="B16" s="68"/>
      <c r="C16" s="75"/>
      <c r="D16" s="75"/>
      <c r="E16" s="75"/>
      <c r="F16" s="68"/>
      <c r="G16" s="75"/>
      <c r="H16" s="73"/>
      <c r="I16" s="74"/>
      <c r="J16" s="71"/>
      <c r="K16" s="29"/>
      <c r="L16" s="22"/>
      <c r="M16" s="9"/>
      <c r="N16" s="9"/>
      <c r="O16" s="9"/>
      <c r="P16" s="10"/>
      <c r="Q16" s="10"/>
      <c r="R16" s="10"/>
      <c r="S16" s="10"/>
      <c r="T16" s="10"/>
      <c r="U16" s="10"/>
    </row>
    <row r="17" spans="2:21" s="4" customFormat="1" ht="22.95" customHeight="1" x14ac:dyDescent="0.3">
      <c r="B17" s="68"/>
      <c r="C17" s="75"/>
      <c r="D17" s="75"/>
      <c r="E17" s="75"/>
      <c r="F17" s="68"/>
      <c r="G17" s="75"/>
      <c r="H17" s="73" t="str">
        <f>Q2</f>
        <v>Retirement Savings</v>
      </c>
      <c r="I17" s="74">
        <f>R2</f>
        <v>98000</v>
      </c>
      <c r="J17" s="71"/>
      <c r="K17" s="29"/>
      <c r="L17" s="22"/>
      <c r="M17" s="9"/>
      <c r="N17" s="9"/>
      <c r="O17" s="9"/>
      <c r="P17" s="10"/>
      <c r="Q17" s="10"/>
      <c r="R17" s="10"/>
      <c r="S17" s="10"/>
      <c r="T17" s="10"/>
      <c r="U17" s="10"/>
    </row>
    <row r="18" spans="2:21" s="4" customFormat="1" ht="12" customHeight="1" x14ac:dyDescent="0.3">
      <c r="B18" s="68"/>
      <c r="C18" s="75"/>
      <c r="D18" s="75"/>
      <c r="E18" s="75"/>
      <c r="F18" s="68"/>
      <c r="G18" s="75"/>
      <c r="H18" s="73"/>
      <c r="I18" s="74"/>
      <c r="J18" s="71"/>
      <c r="K18" s="29"/>
      <c r="L18" s="22"/>
      <c r="M18" s="9"/>
      <c r="N18" s="9"/>
      <c r="O18" s="9"/>
      <c r="P18" s="10"/>
      <c r="Q18" s="10"/>
      <c r="R18" s="10"/>
      <c r="S18" s="10"/>
      <c r="T18" s="10"/>
      <c r="U18" s="10"/>
    </row>
    <row r="19" spans="2:21" ht="22.95" customHeight="1" x14ac:dyDescent="0.3">
      <c r="B19" s="76"/>
      <c r="C19" s="75"/>
      <c r="D19" s="75"/>
      <c r="E19" s="75"/>
      <c r="F19" s="68"/>
      <c r="G19" s="75"/>
      <c r="H19" s="73" t="str">
        <f>Q1</f>
        <v>Cash and Cash Equivalent</v>
      </c>
      <c r="I19" s="74">
        <f>R1</f>
        <v>42500</v>
      </c>
      <c r="J19" s="76"/>
      <c r="K19" s="29"/>
    </row>
    <row r="20" spans="2:21" ht="30" customHeight="1" x14ac:dyDescent="0.3">
      <c r="B20" s="76"/>
      <c r="C20" s="76"/>
      <c r="D20" s="76"/>
      <c r="E20" s="76"/>
      <c r="F20" s="76"/>
      <c r="G20" s="76"/>
      <c r="H20" s="76"/>
      <c r="I20" s="76"/>
      <c r="J20" s="76"/>
    </row>
    <row r="37" spans="3:21" s="2" customFormat="1" ht="21" x14ac:dyDescent="0.3">
      <c r="C37" s="1"/>
      <c r="D37" s="1"/>
      <c r="E37" s="1"/>
      <c r="F37" s="1"/>
      <c r="G37" s="27"/>
      <c r="H37" s="1"/>
      <c r="I37" s="1"/>
      <c r="K37" s="27"/>
      <c r="L37" s="23"/>
      <c r="M37" s="9"/>
      <c r="N37" s="9"/>
      <c r="O37" s="9"/>
      <c r="P37" s="11"/>
      <c r="Q37" s="11"/>
      <c r="R37" s="11"/>
      <c r="S37" s="11"/>
      <c r="T37" s="11"/>
      <c r="U37" s="11"/>
    </row>
    <row r="38" spans="3:21" ht="21" x14ac:dyDescent="0.3">
      <c r="C38" s="2"/>
      <c r="D38" s="2"/>
      <c r="E38" s="2"/>
      <c r="F38" s="2"/>
      <c r="G38" s="34"/>
      <c r="H38" s="2"/>
      <c r="I38" s="2"/>
      <c r="K38" s="34"/>
    </row>
  </sheetData>
  <sortState xmlns:xlrd2="http://schemas.microsoft.com/office/spreadsheetml/2017/richdata2" ref="M14:N18">
    <sortCondition descending="1" ref="N2:N6"/>
  </sortState>
  <mergeCells count="4">
    <mergeCell ref="C9:E9"/>
    <mergeCell ref="C1:J1"/>
    <mergeCell ref="C3:E3"/>
    <mergeCell ref="C4:E4"/>
  </mergeCells>
  <printOptions horizontalCentered="1" verticalCentered="1"/>
  <pageMargins left="0.5" right="0.5" top="0.3" bottom="0.3" header="0" footer="0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F24"/>
  <sheetViews>
    <sheetView showGridLines="0" topLeftCell="A15" zoomScaleNormal="100" workbookViewId="0">
      <selection activeCell="F4" sqref="F4"/>
    </sheetView>
  </sheetViews>
  <sheetFormatPr defaultColWidth="9.109375" defaultRowHeight="24" customHeight="1" x14ac:dyDescent="0.3"/>
  <cols>
    <col min="1" max="1" width="3.33203125" style="3" customWidth="1"/>
    <col min="2" max="2" width="36.44140625" style="3" customWidth="1"/>
    <col min="3" max="3" width="40.88671875" style="3" customWidth="1"/>
    <col min="4" max="4" width="20.88671875" style="15" customWidth="1"/>
    <col min="5" max="5" width="3.109375" style="15" customWidth="1"/>
    <col min="6" max="6" width="16.5546875" style="15" customWidth="1"/>
    <col min="7" max="16384" width="9.109375" style="3"/>
  </cols>
  <sheetData>
    <row r="1" spans="2:6" ht="18" customHeight="1" x14ac:dyDescent="0.3">
      <c r="E1" s="17" t="s">
        <v>38</v>
      </c>
    </row>
    <row r="2" spans="2:6" s="12" customFormat="1" ht="85.95" customHeight="1" x14ac:dyDescent="0.3">
      <c r="B2" s="51" t="s">
        <v>41</v>
      </c>
      <c r="C2" s="52"/>
      <c r="D2" s="52"/>
      <c r="E2" s="16"/>
      <c r="F2" s="16"/>
    </row>
    <row r="3" spans="2:6" ht="30" customHeight="1" x14ac:dyDescent="0.3">
      <c r="B3" s="45" t="s">
        <v>3</v>
      </c>
      <c r="C3" s="45" t="s">
        <v>4</v>
      </c>
      <c r="D3" s="46" t="s">
        <v>5</v>
      </c>
    </row>
    <row r="4" spans="2:6" ht="27" customHeight="1" x14ac:dyDescent="0.3">
      <c r="B4" s="47" t="s">
        <v>2</v>
      </c>
      <c r="C4" s="47" t="s">
        <v>6</v>
      </c>
      <c r="D4" s="48">
        <v>560000</v>
      </c>
    </row>
    <row r="5" spans="2:6" ht="27" customHeight="1" x14ac:dyDescent="0.3">
      <c r="B5" s="47" t="s">
        <v>2</v>
      </c>
      <c r="C5" s="47" t="s">
        <v>7</v>
      </c>
      <c r="D5" s="48">
        <v>255000</v>
      </c>
    </row>
    <row r="6" spans="2:6" ht="27" customHeight="1" x14ac:dyDescent="0.3">
      <c r="B6" s="47" t="s">
        <v>0</v>
      </c>
      <c r="C6" s="47" t="s">
        <v>8</v>
      </c>
      <c r="D6" s="48">
        <v>98000</v>
      </c>
    </row>
    <row r="7" spans="2:6" ht="27" customHeight="1" x14ac:dyDescent="0.3">
      <c r="B7" s="47" t="s">
        <v>1</v>
      </c>
      <c r="C7" s="47" t="s">
        <v>9</v>
      </c>
      <c r="D7" s="48">
        <v>53000</v>
      </c>
    </row>
    <row r="8" spans="2:6" ht="27" customHeight="1" x14ac:dyDescent="0.3">
      <c r="B8" s="47" t="s">
        <v>1</v>
      </c>
      <c r="C8" s="47" t="s">
        <v>10</v>
      </c>
      <c r="D8" s="48">
        <v>25000</v>
      </c>
    </row>
    <row r="9" spans="2:6" ht="27" customHeight="1" x14ac:dyDescent="0.3">
      <c r="B9" s="47" t="s">
        <v>1</v>
      </c>
      <c r="C9" s="47" t="s">
        <v>11</v>
      </c>
      <c r="D9" s="48">
        <v>33000</v>
      </c>
    </row>
    <row r="10" spans="2:6" ht="27" customHeight="1" x14ac:dyDescent="0.3">
      <c r="B10" s="47" t="s">
        <v>1</v>
      </c>
      <c r="C10" s="47" t="s">
        <v>12</v>
      </c>
      <c r="D10" s="48">
        <v>74000</v>
      </c>
    </row>
    <row r="11" spans="2:6" ht="27" customHeight="1" x14ac:dyDescent="0.3">
      <c r="B11" s="47" t="s">
        <v>1</v>
      </c>
      <c r="C11" s="47" t="s">
        <v>13</v>
      </c>
      <c r="D11" s="48">
        <v>20000</v>
      </c>
    </row>
    <row r="12" spans="2:6" ht="27" customHeight="1" x14ac:dyDescent="0.3">
      <c r="B12" s="47" t="s">
        <v>1</v>
      </c>
      <c r="C12" s="47" t="s">
        <v>14</v>
      </c>
      <c r="D12" s="48">
        <v>250000</v>
      </c>
    </row>
    <row r="13" spans="2:6" ht="27" customHeight="1" x14ac:dyDescent="0.3">
      <c r="B13" s="47" t="s">
        <v>35</v>
      </c>
      <c r="C13" s="47" t="s">
        <v>15</v>
      </c>
      <c r="D13" s="48">
        <v>18000</v>
      </c>
    </row>
    <row r="14" spans="2:6" ht="27" customHeight="1" x14ac:dyDescent="0.3">
      <c r="B14" s="47" t="s">
        <v>35</v>
      </c>
      <c r="C14" s="47" t="s">
        <v>16</v>
      </c>
      <c r="D14" s="48">
        <v>85000</v>
      </c>
    </row>
    <row r="15" spans="2:6" ht="27" customHeight="1" x14ac:dyDescent="0.3">
      <c r="B15" s="47" t="s">
        <v>1</v>
      </c>
      <c r="C15" s="47" t="s">
        <v>7</v>
      </c>
      <c r="D15" s="48">
        <v>20000</v>
      </c>
    </row>
    <row r="16" spans="2:6" ht="27" customHeight="1" x14ac:dyDescent="0.3">
      <c r="B16" s="47" t="s">
        <v>36</v>
      </c>
      <c r="C16" s="47" t="s">
        <v>17</v>
      </c>
      <c r="D16" s="48">
        <v>35500</v>
      </c>
    </row>
    <row r="17" spans="2:4" ht="27" customHeight="1" x14ac:dyDescent="0.3">
      <c r="B17" s="47" t="s">
        <v>36</v>
      </c>
      <c r="C17" s="47" t="s">
        <v>18</v>
      </c>
      <c r="D17" s="48">
        <v>5000</v>
      </c>
    </row>
    <row r="18" spans="2:4" ht="27" customHeight="1" x14ac:dyDescent="0.3">
      <c r="B18" s="47" t="s">
        <v>36</v>
      </c>
      <c r="C18" s="47" t="s">
        <v>7</v>
      </c>
      <c r="D18" s="48">
        <v>2000</v>
      </c>
    </row>
    <row r="19" spans="2:4" ht="27" customHeight="1" x14ac:dyDescent="0.3">
      <c r="B19" s="47" t="s">
        <v>2</v>
      </c>
      <c r="C19" s="47" t="s">
        <v>19</v>
      </c>
      <c r="D19" s="48">
        <v>55000</v>
      </c>
    </row>
    <row r="20" spans="2:4" ht="27" customHeight="1" x14ac:dyDescent="0.3">
      <c r="B20" s="47" t="s">
        <v>2</v>
      </c>
      <c r="C20" s="47" t="s">
        <v>20</v>
      </c>
      <c r="D20" s="48">
        <v>85000</v>
      </c>
    </row>
    <row r="21" spans="2:4" ht="27" customHeight="1" x14ac:dyDescent="0.3">
      <c r="B21" s="47" t="s">
        <v>2</v>
      </c>
      <c r="C21" s="47" t="s">
        <v>21</v>
      </c>
      <c r="D21" s="48">
        <v>100000</v>
      </c>
    </row>
    <row r="22" spans="2:4" ht="27" customHeight="1" x14ac:dyDescent="0.3">
      <c r="B22" s="47" t="s">
        <v>2</v>
      </c>
      <c r="C22" s="47" t="s">
        <v>22</v>
      </c>
      <c r="D22" s="48">
        <v>50000</v>
      </c>
    </row>
    <row r="23" spans="2:4" ht="27" customHeight="1" x14ac:dyDescent="0.3">
      <c r="B23" s="47" t="s">
        <v>2</v>
      </c>
      <c r="C23" s="47" t="s">
        <v>23</v>
      </c>
      <c r="D23" s="48">
        <v>60000</v>
      </c>
    </row>
    <row r="24" spans="2:4" ht="27" customHeight="1" x14ac:dyDescent="0.3">
      <c r="B24" s="49" t="s">
        <v>2</v>
      </c>
      <c r="C24" s="49" t="s">
        <v>24</v>
      </c>
      <c r="D24" s="50">
        <v>40000</v>
      </c>
    </row>
  </sheetData>
  <mergeCells count="1">
    <mergeCell ref="B2:D2"/>
  </mergeCells>
  <dataValidations count="1">
    <dataValidation type="list" allowBlank="1" showInputMessage="1" showErrorMessage="1" sqref="B4:B24" xr:uid="{00000000-0002-0000-0100-000000000000}">
      <formula1>"Cash and Cash Equivalent, Properties, Investments, Retirement Savings, Life Insurance"</formula1>
    </dataValidation>
  </dataValidations>
  <pageMargins left="0.5" right="0.5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D13"/>
  <sheetViews>
    <sheetView showGridLines="0" topLeftCell="A2" workbookViewId="0">
      <selection activeCell="F10" sqref="F10"/>
    </sheetView>
  </sheetViews>
  <sheetFormatPr defaultColWidth="9.109375" defaultRowHeight="24" customHeight="1" x14ac:dyDescent="0.3"/>
  <cols>
    <col min="1" max="1" width="3.109375" style="4" customWidth="1"/>
    <col min="2" max="2" width="76.5546875" style="3" customWidth="1"/>
    <col min="3" max="3" width="22" style="14" customWidth="1"/>
    <col min="4" max="4" width="3.33203125" style="4" customWidth="1"/>
    <col min="5" max="16384" width="9.109375" style="4"/>
  </cols>
  <sheetData>
    <row r="1" spans="2:4" ht="18" customHeight="1" x14ac:dyDescent="0.3">
      <c r="D1" s="18" t="s">
        <v>38</v>
      </c>
    </row>
    <row r="2" spans="2:4" s="13" customFormat="1" ht="85.95" customHeight="1" x14ac:dyDescent="0.3">
      <c r="B2" s="39" t="s">
        <v>44</v>
      </c>
      <c r="C2" s="40"/>
    </row>
    <row r="3" spans="2:4" ht="30" customHeight="1" x14ac:dyDescent="0.3">
      <c r="B3" s="37" t="s">
        <v>3</v>
      </c>
      <c r="C3" s="38" t="s">
        <v>5</v>
      </c>
    </row>
    <row r="4" spans="2:4" ht="28.05" customHeight="1" x14ac:dyDescent="0.3">
      <c r="B4" s="41" t="s">
        <v>25</v>
      </c>
      <c r="C4" s="42">
        <v>400000</v>
      </c>
    </row>
    <row r="5" spans="2:4" ht="28.05" customHeight="1" x14ac:dyDescent="0.3">
      <c r="B5" s="41" t="s">
        <v>26</v>
      </c>
      <c r="C5" s="42">
        <v>50000</v>
      </c>
    </row>
    <row r="6" spans="2:4" ht="28.05" customHeight="1" x14ac:dyDescent="0.3">
      <c r="B6" s="41" t="s">
        <v>27</v>
      </c>
      <c r="C6" s="42">
        <v>30000</v>
      </c>
    </row>
    <row r="7" spans="2:4" ht="28.05" customHeight="1" x14ac:dyDescent="0.3">
      <c r="B7" s="41" t="s">
        <v>28</v>
      </c>
      <c r="C7" s="42">
        <v>12500</v>
      </c>
    </row>
    <row r="8" spans="2:4" ht="28.05" customHeight="1" x14ac:dyDescent="0.3">
      <c r="B8" s="41" t="s">
        <v>29</v>
      </c>
      <c r="C8" s="42">
        <v>65000</v>
      </c>
    </row>
    <row r="9" spans="2:4" ht="28.05" customHeight="1" x14ac:dyDescent="0.3">
      <c r="B9" s="41" t="s">
        <v>30</v>
      </c>
      <c r="C9" s="42">
        <v>10000</v>
      </c>
    </row>
    <row r="10" spans="2:4" ht="28.05" customHeight="1" x14ac:dyDescent="0.3">
      <c r="B10" s="41" t="s">
        <v>31</v>
      </c>
      <c r="C10" s="42">
        <v>20000</v>
      </c>
    </row>
    <row r="11" spans="2:4" ht="28.05" customHeight="1" x14ac:dyDescent="0.3">
      <c r="B11" s="41" t="s">
        <v>32</v>
      </c>
      <c r="C11" s="42">
        <v>5000</v>
      </c>
    </row>
    <row r="12" spans="2:4" ht="28.05" customHeight="1" x14ac:dyDescent="0.3">
      <c r="B12" s="41" t="s">
        <v>33</v>
      </c>
      <c r="C12" s="42">
        <v>10000</v>
      </c>
    </row>
    <row r="13" spans="2:4" ht="28.05" customHeight="1" x14ac:dyDescent="0.3">
      <c r="B13" s="43" t="s">
        <v>34</v>
      </c>
      <c r="C13" s="44">
        <v>50000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0A0E8-F1F3-48CE-82B2-FACF216C57B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CF30B072-BAB0-4D86-91A8-A9E5984FCD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04772-0DB5-4475-B410-004054204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TM03783862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Personal net worth</vt:lpstr>
      <vt:lpstr>Assets</vt:lpstr>
      <vt:lpstr>Debt</vt:lpstr>
      <vt:lpstr>'Personal net worth'!Print_Area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2023-02-23T17:15:26Z</dcterms:created>
  <dcterms:modified xsi:type="dcterms:W3CDTF">2025-08-12T16:10:13Z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